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<sst xmlns="http://schemas.openxmlformats.org/spreadsheetml/2006/main" count="288" uniqueCount="109">
  <si>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</si>
  <si>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</si>
  <si>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</si>
  <si>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</si>
  <si>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</si>
  <si>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</si>
  <si>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</si>
  <si>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</si>
  <si>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</si>
  <si>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</si>
  <si>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</si>
  <si>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</si>
  <si>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</si>
  <si>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</si>
  <si>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</si>
  <si>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</si>
  <si>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</si>
  <si>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</si>
  <si>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</si>
  <si>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</si>
  <si>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</si>
  <si>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</si>
  <si>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</si>
  <si>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</si>
  <si>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</si>
  <si>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</si>
  <si>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</si>
  <si>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</si>
  <si>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</si>
  <si>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</si>
  <si>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</si>
  <si>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</si>
  <si>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</si>
  <si>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</si>
  <si>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</si>
  <si>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</si>
  <si>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</si>
  <si>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</si>
  <si>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</si>
  <si>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</si>
  <si>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</si>
  <si>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</si>
  <si>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</si>
  <si>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</si>
  <si>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</si>
  <si>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</si>
  <si>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</si>
  <si>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</si>
  <si>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</si>
  <si>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</si>
  <si>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</si>
  <si>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</si>
  <si>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</si>
  <si>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</si>
  <si>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</si>
  <si>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</si>
  <si>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</si>
  <si>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</si>
  <si>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</si>
  <si>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</si>
  <si>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</si>
  <si>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</si>
  <si>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</si>
  <si>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</si>
  <si>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</si>
  <si>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</si>
  <si>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</si>
  <si>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</si>
  <si>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</si>
  <si>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</si>
  <si>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</si>
  <si>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</si>
  <si>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</si>
  <si>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</si>
  <si>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</si>
  <si>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</si>
  <si>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</si>
  <si>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</si>
  <si>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</si>
  <si>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</si>
  <si>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</si>
  <si>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</si>
  <si>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</si>
  <si>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</si>
  <si>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</si>
  <si>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</si>
  <si>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</si>
  <si>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</si>
  <si>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</si>
  <si>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</si>
  <si>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</si>
  <si>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</si>
  <si>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</si>
  <si>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</si>
  <si>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</si>
  <si>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</si>
  <si>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</si>
  <si>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</si>
  <si>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</si>
  <si>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</si>
  <si>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</si>
  <si>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</si>
  <si>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</si>
  <si>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</si>
  <si>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план на січень-липень 2017р.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</si>
  <si>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01.08.2017р.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</si>
  <si>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01.08.2017</t>
    </r>
    <r>
      <rPr>
        <sz val="10"/>
        <rFont val="Times New Roman"/>
        <family val="1"/>
      </rPr>
      <t xml:space="preserve"> (тис.грн.)</t>
    </r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</si>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</sst>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2.55"/>
      <color indexed="8"/>
      <name val="Times New Roman"/>
      <family val="0"/>
    </font>
    <font>
      <sz val="2.35"/>
      <color indexed="8"/>
      <name val="Times New Roman"/>
      <family val="0"/>
    </font>
    <font>
      <sz val="3.35"/>
      <color indexed="8"/>
      <name val="Times New Roman"/>
      <family val="0"/>
    </font>
    <font>
      <sz val="6.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7.3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6775385"/>
        <c:axId val="18325282"/>
      </c:lineChart>
      <c:catAx>
        <c:axId val="467753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25282"/>
        <c:crosses val="autoZero"/>
        <c:auto val="0"/>
        <c:lblOffset val="100"/>
        <c:tickLblSkip val="1"/>
        <c:noMultiLvlLbl val="0"/>
      </c:catAx>
      <c:valAx>
        <c:axId val="1832528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7753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30709811"/>
        <c:axId val="7952844"/>
      </c:lineChart>
      <c:catAx>
        <c:axId val="307098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52844"/>
        <c:crosses val="autoZero"/>
        <c:auto val="0"/>
        <c:lblOffset val="100"/>
        <c:tickLblSkip val="1"/>
        <c:noMultiLvlLbl val="0"/>
      </c:catAx>
      <c:valAx>
        <c:axId val="795284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70981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4466733"/>
        <c:axId val="40200598"/>
      </c:lineChart>
      <c:catAx>
        <c:axId val="44667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00598"/>
        <c:crosses val="autoZero"/>
        <c:auto val="0"/>
        <c:lblOffset val="100"/>
        <c:tickLblSkip val="1"/>
        <c:noMultiLvlLbl val="0"/>
      </c:catAx>
      <c:valAx>
        <c:axId val="4020059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6673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6261063"/>
        <c:axId val="35022976"/>
      </c:lineChart>
      <c:catAx>
        <c:axId val="262610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22976"/>
        <c:crosses val="autoZero"/>
        <c:auto val="0"/>
        <c:lblOffset val="100"/>
        <c:tickLblSkip val="1"/>
        <c:noMultiLvlLbl val="0"/>
      </c:catAx>
      <c:valAx>
        <c:axId val="3502297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26106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46771329"/>
        <c:axId val="18288778"/>
      </c:lineChart>
      <c:catAx>
        <c:axId val="467713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88778"/>
        <c:crosses val="autoZero"/>
        <c:auto val="0"/>
        <c:lblOffset val="100"/>
        <c:tickLblSkip val="1"/>
        <c:noMultiLvlLbl val="0"/>
      </c:catAx>
      <c:valAx>
        <c:axId val="1828877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77132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0381275"/>
        <c:axId val="4996020"/>
      </c:lineChart>
      <c:catAx>
        <c:axId val="303812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6020"/>
        <c:crosses val="autoZero"/>
        <c:auto val="0"/>
        <c:lblOffset val="100"/>
        <c:tickLblSkip val="1"/>
        <c:noMultiLvlLbl val="0"/>
      </c:catAx>
      <c:valAx>
        <c:axId val="499602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38127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44964181"/>
        <c:axId val="2024446"/>
      </c:lineChart>
      <c:catAx>
        <c:axId val="449641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4446"/>
        <c:crosses val="autoZero"/>
        <c:auto val="0"/>
        <c:lblOffset val="100"/>
        <c:tickLblSkip val="1"/>
        <c:noMultiLvlLbl val="0"/>
      </c:catAx>
      <c:valAx>
        <c:axId val="202444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96418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01.08.2017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8220015"/>
        <c:axId val="29762408"/>
      </c:bar3DChart>
      <c:catAx>
        <c:axId val="1822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62408"/>
        <c:crosses val="autoZero"/>
        <c:auto val="1"/>
        <c:lblOffset val="100"/>
        <c:tickLblSkip val="1"/>
        <c:noMultiLvlLbl val="0"/>
      </c:catAx>
      <c:valAx>
        <c:axId val="29762408"/>
        <c:scaling>
          <c:orientation val="minMax"/>
          <c:max val="4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20015"/>
        <c:crossesAt val="1"/>
        <c:crossBetween val="between"/>
        <c:dispUnits/>
        <c:majorUnit val="40000"/>
        <c:minorUnit val="8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6535081"/>
        <c:axId val="61944818"/>
      </c:bar3DChart>
      <c:catAx>
        <c:axId val="665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944818"/>
        <c:crosses val="autoZero"/>
        <c:auto val="1"/>
        <c:lblOffset val="100"/>
        <c:tickLblSkip val="1"/>
        <c:noMultiLvlLbl val="0"/>
      </c:catAx>
      <c:valAx>
        <c:axId val="61944818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535081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8.2017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762 542,7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766 059,7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-1232,5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123 743,4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3517 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">
          <cell r="E9">
            <v>416540</v>
          </cell>
          <cell r="F9">
            <v>419643.1</v>
          </cell>
        </row>
        <row r="19">
          <cell r="E19">
            <v>71100</v>
          </cell>
          <cell r="F19">
            <v>59400.3</v>
          </cell>
        </row>
        <row r="25">
          <cell r="E25">
            <v>15199.1</v>
          </cell>
          <cell r="F25">
            <v>15862</v>
          </cell>
        </row>
        <row r="29">
          <cell r="E29">
            <v>104615</v>
          </cell>
          <cell r="F29">
            <v>104813.5</v>
          </cell>
        </row>
        <row r="35">
          <cell r="E35">
            <v>119162.7</v>
          </cell>
          <cell r="F35">
            <v>125679</v>
          </cell>
        </row>
        <row r="43">
          <cell r="E43">
            <v>16500</v>
          </cell>
          <cell r="F43">
            <v>15892.63</v>
          </cell>
        </row>
        <row r="53">
          <cell r="E53">
            <v>4250</v>
          </cell>
          <cell r="F53">
            <v>3786.14</v>
          </cell>
        </row>
        <row r="67">
          <cell r="E67">
            <v>762542.7</v>
          </cell>
          <cell r="F67">
            <v>766059.65</v>
          </cell>
        </row>
        <row r="76">
          <cell r="E76">
            <v>13500</v>
          </cell>
          <cell r="F76">
            <v>3.77</v>
          </cell>
        </row>
        <row r="77">
          <cell r="E77">
            <v>19230</v>
          </cell>
          <cell r="F77">
            <v>5906.21</v>
          </cell>
        </row>
        <row r="78">
          <cell r="E78">
            <v>20050</v>
          </cell>
          <cell r="F78">
            <v>6971.3</v>
          </cell>
        </row>
        <row r="79">
          <cell r="E79">
            <v>7</v>
          </cell>
          <cell r="F79">
            <v>8</v>
          </cell>
        </row>
        <row r="97">
          <cell r="D97">
            <v>12794.02423</v>
          </cell>
        </row>
      </sheetData>
      <sheetData sheetId="1">
        <row r="97">
          <cell r="D97">
            <v>225.52589</v>
          </cell>
        </row>
      </sheetData>
      <sheetData sheetId="2">
        <row r="97">
          <cell r="D97">
            <v>1135.71022</v>
          </cell>
        </row>
      </sheetData>
      <sheetData sheetId="3">
        <row r="97">
          <cell r="D97">
            <v>102.57358</v>
          </cell>
        </row>
      </sheetData>
      <sheetData sheetId="4">
        <row r="97">
          <cell r="D97">
            <v>1399.2856000000002</v>
          </cell>
        </row>
      </sheetData>
      <sheetData sheetId="5">
        <row r="94">
          <cell r="D94">
            <v>7713.34596</v>
          </cell>
        </row>
      </sheetData>
      <sheetData sheetId="6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6">
        <row r="6">
          <cell r="K6">
            <v>20399567.01999994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75</v>
      </c>
      <c r="Q1" s="138"/>
      <c r="R1" s="138"/>
      <c r="S1" s="138"/>
      <c r="T1" s="138"/>
      <c r="U1" s="139"/>
    </row>
    <row r="2" spans="1:21" ht="15" thickBot="1">
      <c r="A2" s="140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66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6" t="s">
        <v>47</v>
      </c>
      <c r="T3" s="14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8">
        <v>0</v>
      </c>
      <c r="T4" s="14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9">
        <f>SUM(S4:S22)</f>
        <v>1</v>
      </c>
      <c r="T23" s="12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1" t="s">
        <v>33</v>
      </c>
      <c r="Q26" s="121"/>
      <c r="R26" s="121"/>
      <c r="S26" s="121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2" t="s">
        <v>29</v>
      </c>
      <c r="Q27" s="122"/>
      <c r="R27" s="122"/>
      <c r="S27" s="12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3">
        <v>42767</v>
      </c>
      <c r="Q28" s="126">
        <f>'[2]січень 17'!$D$94</f>
        <v>9505.30341</v>
      </c>
      <c r="R28" s="126"/>
      <c r="S28" s="12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4"/>
      <c r="Q29" s="126"/>
      <c r="R29" s="126"/>
      <c r="S29" s="12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7" t="s">
        <v>45</v>
      </c>
      <c r="R31" s="12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9" t="s">
        <v>40</v>
      </c>
      <c r="R32" s="12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1" t="s">
        <v>30</v>
      </c>
      <c r="Q36" s="121"/>
      <c r="R36" s="121"/>
      <c r="S36" s="121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3">
        <v>42767</v>
      </c>
      <c r="Q38" s="125">
        <f>104633628.96/1000</f>
        <v>104633.62895999999</v>
      </c>
      <c r="R38" s="125"/>
      <c r="S38" s="12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4"/>
      <c r="Q39" s="125"/>
      <c r="R39" s="125"/>
      <c r="S39" s="12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74</v>
      </c>
      <c r="Q1" s="138"/>
      <c r="R1" s="138"/>
      <c r="S1" s="138"/>
      <c r="T1" s="138"/>
      <c r="U1" s="139"/>
    </row>
    <row r="2" spans="1:21" ht="15" thickBot="1">
      <c r="A2" s="140" t="s">
        <v>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73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2" t="s">
        <v>47</v>
      </c>
      <c r="T3" s="153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8">
        <v>0</v>
      </c>
      <c r="T4" s="14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9">
        <f>SUM(S4:S23)</f>
        <v>1</v>
      </c>
      <c r="T24" s="12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33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 t="s">
        <v>29</v>
      </c>
      <c r="Q28" s="122"/>
      <c r="R28" s="122"/>
      <c r="S28" s="12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>
        <v>42795</v>
      </c>
      <c r="Q29" s="126">
        <f>'[2]лютий'!$D$94</f>
        <v>7713.34596</v>
      </c>
      <c r="R29" s="126"/>
      <c r="S29" s="12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4"/>
      <c r="Q30" s="126"/>
      <c r="R30" s="126"/>
      <c r="S30" s="12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45</v>
      </c>
      <c r="R32" s="12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9" t="s">
        <v>40</v>
      </c>
      <c r="R33" s="12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1" t="s">
        <v>30</v>
      </c>
      <c r="Q37" s="121"/>
      <c r="R37" s="121"/>
      <c r="S37" s="121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8" t="s">
        <v>31</v>
      </c>
      <c r="Q38" s="118"/>
      <c r="R38" s="118"/>
      <c r="S38" s="11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>
        <v>42795</v>
      </c>
      <c r="Q39" s="125">
        <v>115182.07822999997</v>
      </c>
      <c r="R39" s="125"/>
      <c r="S39" s="12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4"/>
      <c r="Q40" s="125"/>
      <c r="R40" s="125"/>
      <c r="S40" s="12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78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2" t="s">
        <v>47</v>
      </c>
      <c r="V3" s="153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8">
        <v>0</v>
      </c>
      <c r="V4" s="14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0">
        <v>0</v>
      </c>
      <c r="V8" s="13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0">
        <v>0</v>
      </c>
      <c r="V9" s="13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0">
        <v>0</v>
      </c>
      <c r="V11" s="13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0">
        <v>0</v>
      </c>
      <c r="V17" s="13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0">
        <v>0</v>
      </c>
      <c r="V20" s="13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0">
        <v>0</v>
      </c>
      <c r="V21" s="13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0">
        <v>0</v>
      </c>
      <c r="V22" s="13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0">
        <v>0</v>
      </c>
      <c r="V23" s="13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0">
        <v>0</v>
      </c>
      <c r="V24" s="13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9">
        <f>SUM(U4:U25)</f>
        <v>1</v>
      </c>
      <c r="V26" s="120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 t="s">
        <v>33</v>
      </c>
      <c r="S29" s="121"/>
      <c r="T29" s="121"/>
      <c r="U29" s="12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 t="s">
        <v>29</v>
      </c>
      <c r="S30" s="122"/>
      <c r="T30" s="122"/>
      <c r="U30" s="12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3">
        <v>42826</v>
      </c>
      <c r="S31" s="126">
        <f>'[2]березень'!$D$97</f>
        <v>1399.2856000000002</v>
      </c>
      <c r="T31" s="126"/>
      <c r="U31" s="12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4"/>
      <c r="S32" s="126"/>
      <c r="T32" s="126"/>
      <c r="U32" s="12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7" t="s">
        <v>45</v>
      </c>
      <c r="T34" s="12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9" t="s">
        <v>40</v>
      </c>
      <c r="T35" s="12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 t="s">
        <v>30</v>
      </c>
      <c r="S39" s="121"/>
      <c r="T39" s="121"/>
      <c r="U39" s="12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 t="s">
        <v>31</v>
      </c>
      <c r="S40" s="118"/>
      <c r="T40" s="118"/>
      <c r="U40" s="11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3">
        <v>42826</v>
      </c>
      <c r="S41" s="125">
        <v>114548.88999999997</v>
      </c>
      <c r="T41" s="125"/>
      <c r="U41" s="12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4"/>
      <c r="S42" s="125"/>
      <c r="T42" s="125"/>
      <c r="U42" s="12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87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8">
        <v>0</v>
      </c>
      <c r="V4" s="14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0">
        <v>1</v>
      </c>
      <c r="V5" s="13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2">
        <v>0</v>
      </c>
      <c r="V6" s="13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2">
        <v>0</v>
      </c>
      <c r="V7" s="13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0">
        <v>0</v>
      </c>
      <c r="V9" s="13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0">
        <v>0</v>
      </c>
      <c r="V10" s="13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0">
        <v>0</v>
      </c>
      <c r="V11" s="13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0">
        <v>0</v>
      </c>
      <c r="V12" s="13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0">
        <v>0</v>
      </c>
      <c r="V17" s="13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0">
        <v>0</v>
      </c>
      <c r="V20" s="13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0">
        <v>1</v>
      </c>
      <c r="V22" s="13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9">
        <f>SUM(U4:U22)</f>
        <v>2</v>
      </c>
      <c r="V23" s="120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1" t="s">
        <v>33</v>
      </c>
      <c r="S26" s="121"/>
      <c r="T26" s="121"/>
      <c r="U26" s="121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29</v>
      </c>
      <c r="S27" s="122"/>
      <c r="T27" s="122"/>
      <c r="U27" s="12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>
        <v>42856</v>
      </c>
      <c r="S28" s="126">
        <f>'[2]квітень'!$D$97</f>
        <v>102.57358</v>
      </c>
      <c r="T28" s="126"/>
      <c r="U28" s="12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/>
      <c r="S29" s="126"/>
      <c r="T29" s="126"/>
      <c r="U29" s="12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7" t="s">
        <v>45</v>
      </c>
      <c r="T31" s="12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40</v>
      </c>
      <c r="T32" s="12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1" t="s">
        <v>30</v>
      </c>
      <c r="S36" s="121"/>
      <c r="T36" s="121"/>
      <c r="U36" s="121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 t="s">
        <v>31</v>
      </c>
      <c r="S37" s="118"/>
      <c r="T37" s="118"/>
      <c r="U37" s="118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>
        <v>42856</v>
      </c>
      <c r="S38" s="125">
        <v>94413.13370999995</v>
      </c>
      <c r="T38" s="125"/>
      <c r="U38" s="12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/>
      <c r="S39" s="125"/>
      <c r="T39" s="125"/>
      <c r="U39" s="12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92</v>
      </c>
      <c r="S1" s="138"/>
      <c r="T1" s="138"/>
      <c r="U1" s="138"/>
      <c r="V1" s="138"/>
      <c r="W1" s="139"/>
    </row>
    <row r="2" spans="1:23" ht="15" thickBot="1">
      <c r="A2" s="140" t="s">
        <v>94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95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8">
        <v>0</v>
      </c>
      <c r="V4" s="14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2">
        <v>1</v>
      </c>
      <c r="V7" s="13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0">
        <v>0</v>
      </c>
      <c r="V9" s="131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0">
        <v>0</v>
      </c>
      <c r="V10" s="13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0">
        <v>0</v>
      </c>
      <c r="V11" s="13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0">
        <v>0</v>
      </c>
      <c r="V12" s="13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0">
        <v>0</v>
      </c>
      <c r="V14" s="131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0">
        <v>0</v>
      </c>
      <c r="V17" s="131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0">
        <v>0</v>
      </c>
      <c r="V20" s="131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0">
        <v>0</v>
      </c>
      <c r="V22" s="131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0">
        <v>0</v>
      </c>
      <c r="V23" s="131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19">
        <f>SUM(U4:U23)</f>
        <v>1</v>
      </c>
      <c r="V24" s="120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42887</v>
      </c>
      <c r="S29" s="126">
        <f>'[2]травень'!$D$97</f>
        <v>1135.71022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42887</v>
      </c>
      <c r="S39" s="125">
        <v>59637.061719999954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98</v>
      </c>
      <c r="S1" s="138"/>
      <c r="T1" s="138"/>
      <c r="U1" s="138"/>
      <c r="V1" s="138"/>
      <c r="W1" s="139"/>
    </row>
    <row r="2" spans="1:23" ht="15" thickBot="1">
      <c r="A2" s="140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100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48">
        <v>0</v>
      </c>
      <c r="V4" s="149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0">
        <v>0</v>
      </c>
      <c r="V5" s="131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2">
        <v>1</v>
      </c>
      <c r="V6" s="133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2">
        <v>0</v>
      </c>
      <c r="V7" s="133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0">
        <v>0</v>
      </c>
      <c r="V8" s="131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0">
        <v>0</v>
      </c>
      <c r="V9" s="131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0">
        <v>0</v>
      </c>
      <c r="V11" s="131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0">
        <v>0</v>
      </c>
      <c r="V12" s="131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0">
        <v>0</v>
      </c>
      <c r="V13" s="131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0">
        <v>0</v>
      </c>
      <c r="V14" s="131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0">
        <v>0</v>
      </c>
      <c r="V15" s="131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0">
        <v>0</v>
      </c>
      <c r="V17" s="131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0">
        <v>0</v>
      </c>
      <c r="V20" s="131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0">
        <v>0</v>
      </c>
      <c r="V22" s="131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0">
        <v>0</v>
      </c>
      <c r="V23" s="131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19">
        <f>SUM(U4:U23)</f>
        <v>1</v>
      </c>
      <c r="V24" s="120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42917</v>
      </c>
      <c r="S29" s="126">
        <f>'[2]червень'!$D$97</f>
        <v>225.52589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42917</v>
      </c>
      <c r="S39" s="125">
        <v>31922.249009999945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2" sqref="M1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101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103</v>
      </c>
      <c r="S1" s="138"/>
      <c r="T1" s="138"/>
      <c r="U1" s="138"/>
      <c r="V1" s="138"/>
      <c r="W1" s="139"/>
    </row>
    <row r="2" spans="1:23" ht="15" thickBot="1">
      <c r="A2" s="140" t="s">
        <v>107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108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48">
        <v>0</v>
      </c>
      <c r="V4" s="149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0">
        <v>0</v>
      </c>
      <c r="V5" s="131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2">
        <v>0</v>
      </c>
      <c r="V6" s="133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0">
        <v>0</v>
      </c>
      <c r="V9" s="131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0">
        <v>0</v>
      </c>
      <c r="V10" s="131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0">
        <v>0</v>
      </c>
      <c r="V11" s="131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0">
        <v>0</v>
      </c>
      <c r="V16" s="131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0">
        <v>0</v>
      </c>
      <c r="V17" s="131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0">
        <v>0</v>
      </c>
      <c r="V18" s="131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0">
        <v>0</v>
      </c>
      <c r="V20" s="131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0">
        <v>0</v>
      </c>
      <c r="V22" s="131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0">
        <v>0</v>
      </c>
      <c r="V24" s="13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19">
        <f>SUM(U4:U24)</f>
        <v>1</v>
      </c>
      <c r="V25" s="120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 t="s">
        <v>33</v>
      </c>
      <c r="S28" s="121"/>
      <c r="T28" s="121"/>
      <c r="U28" s="121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 t="s">
        <v>29</v>
      </c>
      <c r="S29" s="122"/>
      <c r="T29" s="122"/>
      <c r="U29" s="122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3">
        <v>42948</v>
      </c>
      <c r="S30" s="126">
        <f>'[2]липень'!$D$97</f>
        <v>12794.02423</v>
      </c>
      <c r="T30" s="126"/>
      <c r="U30" s="126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4"/>
      <c r="S31" s="126"/>
      <c r="T31" s="126"/>
      <c r="U31" s="126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45</v>
      </c>
      <c r="T33" s="128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40</v>
      </c>
      <c r="T34" s="129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 t="s">
        <v>30</v>
      </c>
      <c r="S38" s="121"/>
      <c r="T38" s="121"/>
      <c r="U38" s="121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 t="s">
        <v>31</v>
      </c>
      <c r="S39" s="118"/>
      <c r="T39" s="118"/>
      <c r="U39" s="118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3">
        <v>42948</v>
      </c>
      <c r="S40" s="125">
        <f>'[3]залишки  (2)'!$K$6/1000</f>
        <v>20399.56701999994</v>
      </c>
      <c r="T40" s="125"/>
      <c r="U40" s="125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4"/>
      <c r="S41" s="125"/>
      <c r="T41" s="125"/>
      <c r="U41" s="125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8">
      <selection activeCell="O38" sqref="O38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2" t="s">
        <v>105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3"/>
      <c r="M26" s="173"/>
      <c r="N26" s="173"/>
    </row>
    <row r="27" spans="1:16" ht="54" customHeight="1">
      <c r="A27" s="167" t="s">
        <v>32</v>
      </c>
      <c r="B27" s="163" t="s">
        <v>43</v>
      </c>
      <c r="C27" s="163"/>
      <c r="D27" s="157" t="s">
        <v>49</v>
      </c>
      <c r="E27" s="169"/>
      <c r="F27" s="170" t="s">
        <v>44</v>
      </c>
      <c r="G27" s="156"/>
      <c r="H27" s="171" t="s">
        <v>52</v>
      </c>
      <c r="I27" s="157"/>
      <c r="J27" s="164"/>
      <c r="K27" s="165"/>
      <c r="L27" s="160" t="s">
        <v>36</v>
      </c>
      <c r="M27" s="161"/>
      <c r="N27" s="162"/>
      <c r="O27" s="154" t="s">
        <v>106</v>
      </c>
      <c r="P27" s="155"/>
    </row>
    <row r="28" spans="1:16" ht="30.75" customHeight="1">
      <c r="A28" s="168"/>
      <c r="B28" s="48" t="s">
        <v>104</v>
      </c>
      <c r="C28" s="22" t="s">
        <v>23</v>
      </c>
      <c r="D28" s="48" t="str">
        <f>B28</f>
        <v>план на січень-липень 2017р.</v>
      </c>
      <c r="E28" s="22" t="str">
        <f>C28</f>
        <v>факт</v>
      </c>
      <c r="F28" s="47" t="str">
        <f>B28</f>
        <v>план на січень-липень 2017р.</v>
      </c>
      <c r="G28" s="62" t="str">
        <f>C28</f>
        <v>факт</v>
      </c>
      <c r="H28" s="48" t="str">
        <f>B28</f>
        <v>план на січень-липень 2017р.</v>
      </c>
      <c r="I28" s="22" t="str">
        <f>C28</f>
        <v>факт</v>
      </c>
      <c r="J28" s="47"/>
      <c r="K28" s="62"/>
      <c r="L28" s="45" t="str">
        <f>D28</f>
        <v>план на січень-липень 2017р.</v>
      </c>
      <c r="M28" s="22" t="str">
        <f>C28</f>
        <v>факт</v>
      </c>
      <c r="N28" s="46" t="s">
        <v>24</v>
      </c>
      <c r="O28" s="156"/>
      <c r="P28" s="157"/>
    </row>
    <row r="29" spans="1:16" ht="23.25" customHeight="1" thickBot="1">
      <c r="A29" s="44">
        <f>липень!S40</f>
        <v>20399.56701999994</v>
      </c>
      <c r="B29" s="49">
        <f>'[2]липень'!$E$77</f>
        <v>19230</v>
      </c>
      <c r="C29" s="49">
        <f>'[2]липень'!$F$77</f>
        <v>5906.21</v>
      </c>
      <c r="D29" s="49">
        <f>'[2]липень'!$E$76</f>
        <v>13500</v>
      </c>
      <c r="E29" s="49">
        <f>'[2]липень'!$F$76</f>
        <v>3.77</v>
      </c>
      <c r="F29" s="49">
        <f>'[2]липень'!$E$78</f>
        <v>20050</v>
      </c>
      <c r="G29" s="49">
        <f>'[2]липень'!$F$78</f>
        <v>6971.3</v>
      </c>
      <c r="H29" s="49">
        <f>'[2]липень'!$E$79</f>
        <v>7</v>
      </c>
      <c r="I29" s="49">
        <f>'[2]липень'!$F$79</f>
        <v>8</v>
      </c>
      <c r="J29" s="49"/>
      <c r="K29" s="49"/>
      <c r="L29" s="63">
        <f>H29+F29+D29+J29+B29</f>
        <v>52787</v>
      </c>
      <c r="M29" s="50">
        <f>C29+E29+G29+I29</f>
        <v>12889.28</v>
      </c>
      <c r="N29" s="51">
        <f>M29-L29</f>
        <v>-39897.72</v>
      </c>
      <c r="O29" s="158">
        <f>липень!S30</f>
        <v>12794.02423</v>
      </c>
      <c r="P29" s="159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'[2]липень'!$E$9</f>
        <v>416540</v>
      </c>
      <c r="C48" s="32">
        <f>'[2]липень'!$F$9</f>
        <v>419643.1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'[2]липень'!$E$29</f>
        <v>104615</v>
      </c>
      <c r="C49" s="32">
        <f>'[2]липень'!$F$29</f>
        <v>104813.5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'[2]липень'!$E$35</f>
        <v>119162.7</v>
      </c>
      <c r="C50" s="32">
        <f>'[2]липень'!$F$35</f>
        <v>125679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'[2]липень'!$E$25</f>
        <v>15199.1</v>
      </c>
      <c r="C51" s="32">
        <f>'[2]липень'!$F$25</f>
        <v>15862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'[2]липень'!$E$19</f>
        <v>71100</v>
      </c>
      <c r="C52" s="32">
        <f>'[2]липень'!$F$19</f>
        <v>59400.3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'[2]липень'!$E$53</f>
        <v>4250</v>
      </c>
      <c r="C53" s="32">
        <f>'[2]липень'!$F$53</f>
        <v>3786.14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f>'[2]липень'!$E$43</f>
        <v>16500</v>
      </c>
      <c r="C54" s="32">
        <f>'[2]липень'!$F$43</f>
        <v>15892.63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15175.89999999995</v>
      </c>
      <c r="C55" s="12">
        <f>C56-C48-C49-C50-C51-C52-C53-C54</f>
        <v>20982.980000000047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'[2]липень'!$E$67</f>
        <v>762542.7</v>
      </c>
      <c r="C56" s="9">
        <f>'[2]липень'!$F$67</f>
        <v>766059.65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19230</v>
      </c>
      <c r="C58" s="9">
        <f>C29</f>
        <v>5906.21</v>
      </c>
    </row>
    <row r="59" spans="1:3" ht="25.5">
      <c r="A59" s="83" t="s">
        <v>54</v>
      </c>
      <c r="B59" s="9">
        <f>D29</f>
        <v>13500</v>
      </c>
      <c r="C59" s="9">
        <f>E29</f>
        <v>3.77</v>
      </c>
    </row>
    <row r="60" spans="1:3" ht="12.75">
      <c r="A60" s="83" t="s">
        <v>55</v>
      </c>
      <c r="B60" s="9">
        <f>F29</f>
        <v>20050</v>
      </c>
      <c r="C60" s="9">
        <f>G29</f>
        <v>6971.3</v>
      </c>
    </row>
    <row r="61" spans="1:3" ht="25.5">
      <c r="A61" s="83" t="s">
        <v>56</v>
      </c>
      <c r="B61" s="9">
        <f>H29</f>
        <v>7</v>
      </c>
      <c r="C61" s="9">
        <f>I29</f>
        <v>8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2017-07-28T08:14:55Z</cp:lastPrinted>
  <dcterms:created xsi:type="dcterms:W3CDTF">2006-11-30T08:16:02Z</dcterms:created>
  <dcterms:modified xsi:type="dcterms:W3CDTF">2017-08-01T09:04:54Z</dcterms:modified>
  <cp:category/>
  <cp:version/>
  <cp:contentType/>
  <cp:contentStatus/>
</cp:coreProperties>
</file>